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ac\Desktop\ESPRIT\WEBSITE EXAMPLE FILES\"/>
    </mc:Choice>
  </mc:AlternateContent>
  <xr:revisionPtr revIDLastSave="0" documentId="8_{23574E44-A842-4B2D-8E71-500F6E4FDCF5}" xr6:coauthVersionLast="37" xr6:coauthVersionMax="37" xr10:uidLastSave="{00000000-0000-0000-0000-000000000000}"/>
  <bookViews>
    <workbookView xWindow="0" yWindow="0" windowWidth="21570" windowHeight="10215" activeTab="1" xr2:uid="{977E7FE8-CDF8-45C1-93B9-8A8075ECEBFB}"/>
  </bookViews>
  <sheets>
    <sheet name="Header" sheetId="7" r:id="rId1"/>
    <sheet name="Operation List" sheetId="6" r:id="rId2"/>
    <sheet name="Tool List" sheetId="5" r:id="rId3"/>
    <sheet name="Work Coordinates" sheetId="4" r:id="rId4"/>
    <sheet name="Setup Instructions" sheetId="3" r:id="rId5"/>
    <sheet name="Time Chart Data" sheetId="2" r:id="rId6"/>
    <sheet name="Tool Times" sheetId="8" r:id="rId7"/>
    <sheet name="User Data" sheetId="1" state="veryHidden" r:id="rId8"/>
  </sheets>
  <definedNames>
    <definedName name="_xlnm.Print_Titles" localSheetId="1">'Operation List'!$1:$1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D13" i="7"/>
  <c r="M29" i="5"/>
  <c r="M22" i="5"/>
  <c r="K17" i="5"/>
  <c r="M15" i="5"/>
  <c r="M8" i="5"/>
  <c r="M1" i="5"/>
  <c r="L2" i="6"/>
  <c r="L3" i="6"/>
  <c r="L4" i="6"/>
  <c r="L5" i="6"/>
  <c r="L6" i="6"/>
  <c r="L7" i="6"/>
  <c r="L8" i="6"/>
  <c r="L9" i="6"/>
  <c r="L10" i="6"/>
</calcChain>
</file>

<file path=xl/sharedStrings.xml><?xml version="1.0" encoding="utf-8"?>
<sst xmlns="http://schemas.openxmlformats.org/spreadsheetml/2006/main" count="180" uniqueCount="104">
  <si>
    <t>Excel Report Version</t>
  </si>
  <si>
    <t>19.18.911.26854</t>
  </si>
  <si>
    <t>Excel Report Build Date</t>
  </si>
  <si>
    <t>ESPRIT Version</t>
  </si>
  <si>
    <t>19 1804</t>
  </si>
  <si>
    <t>ESPRIT License</t>
  </si>
  <si>
    <t>E8102301</t>
  </si>
  <si>
    <t>Addin License</t>
  </si>
  <si>
    <t>_</t>
  </si>
  <si>
    <t>User</t>
  </si>
  <si>
    <t>parac</t>
  </si>
  <si>
    <t>Date Created</t>
  </si>
  <si>
    <t>Op Num</t>
  </si>
  <si>
    <t>Operation Name</t>
  </si>
  <si>
    <t>Tool Num</t>
  </si>
  <si>
    <t>Tool Length Offset</t>
  </si>
  <si>
    <t>Tool Name</t>
  </si>
  <si>
    <t>Dia (in)</t>
  </si>
  <si>
    <t>WC</t>
  </si>
  <si>
    <t>RPM (min-1)</t>
  </si>
  <si>
    <t>V (ft/min)</t>
  </si>
  <si>
    <t>F (in/min)</t>
  </si>
  <si>
    <t>F (in/Tooth)</t>
  </si>
  <si>
    <t>Op Time (min)</t>
  </si>
  <si>
    <t>ROUGH EXTERNAL PROFILES</t>
  </si>
  <si>
    <t>3/4 SGS ENDMILL .060R 3F AL</t>
  </si>
  <si>
    <t>XYZ</t>
  </si>
  <si>
    <t>ROUGH CONE SHAPED POCKET</t>
  </si>
  <si>
    <t>1/2 SGS ENDMILL .060R 3F AL</t>
  </si>
  <si>
    <t>ROUGH LARGE POCKET</t>
  </si>
  <si>
    <t>FINISH OUTSIDE PROFILE</t>
  </si>
  <si>
    <t>FINISH FACES</t>
  </si>
  <si>
    <t>FINISH RADIUS</t>
  </si>
  <si>
    <t>FINISH CONE POCKET</t>
  </si>
  <si>
    <t>1/2 BALL MILL 3 FL</t>
  </si>
  <si>
    <t>FINISH LARGE POCKET</t>
  </si>
  <si>
    <t>3/8 ENDMILL .030R 3F AL</t>
  </si>
  <si>
    <t>CHAMFER</t>
  </si>
  <si>
    <t>1/2 HSS CHAMFER MILL 5FL</t>
  </si>
  <si>
    <t>6 - 3/4 SGS ENDMILL .060R 3F AL</t>
  </si>
  <si>
    <t>Turret</t>
  </si>
  <si>
    <t>Station</t>
  </si>
  <si>
    <t>Tool Usage (min)</t>
  </si>
  <si>
    <t>Cutter ID</t>
  </si>
  <si>
    <t>Coolant</t>
  </si>
  <si>
    <t>On</t>
  </si>
  <si>
    <t>Tool Type</t>
  </si>
  <si>
    <t>Bull Nose End Mill</t>
  </si>
  <si>
    <t>Tool Length (in)</t>
  </si>
  <si>
    <t>Process Order</t>
  </si>
  <si>
    <t>Corner Radius (in)</t>
  </si>
  <si>
    <t>Flutes</t>
  </si>
  <si>
    <t>Tool Dia (in)</t>
  </si>
  <si>
    <t>Shank Dia (in)</t>
  </si>
  <si>
    <t>Comment</t>
  </si>
  <si>
    <t>PN 34808  FLUTE LENGTH: 1.63  OAL: 4.0
HOLDER: EMUGE HYDRAULIC CHUCK	
STICK OUT 2.250</t>
  </si>
  <si>
    <t>5 - 1/2 SGS ENDMILL .060R 3F AL</t>
  </si>
  <si>
    <t>PN 34802  FLUTE LENGTH: 1.250  OAL:  3.250
HOLDER: SECO SHRINKFIT	
STICK OUT 1.75</t>
  </si>
  <si>
    <t>2 - 1/2 BALL MILL 3 FL</t>
  </si>
  <si>
    <t>Ball Mill</t>
  </si>
  <si>
    <t>PN: 85435
HOLDER: SECO SHRINK FIT
2.0 STICKOUT</t>
  </si>
  <si>
    <t>4 - 3/8 ENDMILL .030R 3F AL</t>
  </si>
  <si>
    <t>PN 34799 FLUTE LENGTH: 1.0  OAL:  2.500
HOLDER: HAIMER SHRINKFIT	
STICK OUT 1.25</t>
  </si>
  <si>
    <t>3 - 1/2 HSS CHAMFER MILL 5FL</t>
  </si>
  <si>
    <t>Chamfer Mill</t>
  </si>
  <si>
    <t>Chamfer Angle (deg)</t>
  </si>
  <si>
    <t>PN:68224
HOLDER: ER32 COLLET
STICKOUT: 1.0</t>
  </si>
  <si>
    <t>Standard Num</t>
  </si>
  <si>
    <t>Additional Num</t>
  </si>
  <si>
    <t>Location</t>
  </si>
  <si>
    <t>(0.00,0.00,0.00)</t>
  </si>
  <si>
    <t>Rotate With Part</t>
  </si>
  <si>
    <t>None</t>
  </si>
  <si>
    <t xml:space="preserve">CENTER RAW MATERIAL IN 5TH AXIS VISE
X ZERO IS CENTER OF THE RAW MATERIAL
Y ZERO IS CENTER OF RAW MATERIAL
Z ZERO IS TOP OF RAW MATERIAL SURFACE
</t>
  </si>
  <si>
    <t>Customer Name</t>
  </si>
  <si>
    <t>Machine Name</t>
  </si>
  <si>
    <t>Material Class</t>
  </si>
  <si>
    <t>Material Condition</t>
  </si>
  <si>
    <t>Program Name</t>
  </si>
  <si>
    <t>Program Number</t>
  </si>
  <si>
    <t>Report Author</t>
  </si>
  <si>
    <t>Report Date</t>
  </si>
  <si>
    <t>Stock Description</t>
  </si>
  <si>
    <t>Tool Count</t>
  </si>
  <si>
    <t>Unit</t>
  </si>
  <si>
    <t>Workholding Description</t>
  </si>
  <si>
    <t>Cycle Time (min)</t>
  </si>
  <si>
    <t>Workpiece Length (in)</t>
  </si>
  <si>
    <t>Workpiece Width (in)</t>
  </si>
  <si>
    <t>Workpiece Height (in)</t>
  </si>
  <si>
    <t>ParaCode</t>
  </si>
  <si>
    <t>DMU65</t>
  </si>
  <si>
    <t>6061 ALUMINUM</t>
  </si>
  <si>
    <t>BILLET</t>
  </si>
  <si>
    <t>DMG DMU65</t>
  </si>
  <si>
    <t>Brandon@ParacodeSolutions.com</t>
  </si>
  <si>
    <t>PREPPED WITH 3" WIDE DOVETAIL .08 DEEP</t>
  </si>
  <si>
    <t>Inch</t>
  </si>
  <si>
    <t>V6105 5TH AXIS VISE MOUNTED ON BASE</t>
  </si>
  <si>
    <t>Description</t>
  </si>
  <si>
    <t>MACHINE OUTSIDE PROFILE AND POCKETS TO SIZE</t>
  </si>
  <si>
    <t>TOOL TIMES</t>
  </si>
  <si>
    <t>Tool</t>
  </si>
  <si>
    <t>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</si>
</sst>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\ h:mm:ss\ AM/PM"/>
    <numFmt numFmtId="165" formatCode="0.000"/>
    <numFmt numFmtId="166" formatCode="0.0"/>
    <numFmt numFmtId="167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" fontId="2" fillId="0" borderId="3" xfId="0" applyNumberFormat="1" applyFont="1" applyBorder="1" applyAlignment="1">
      <alignment horizontal="left" vertical="top"/>
    </xf>
    <xf numFmtId="165" fontId="2" fillId="0" borderId="3" xfId="0" applyNumberFormat="1" applyFont="1" applyBorder="1" applyAlignment="1">
      <alignment horizontal="left" vertical="top"/>
    </xf>
    <xf numFmtId="166" fontId="2" fillId="0" borderId="3" xfId="0" applyNumberFormat="1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left" vertical="top"/>
    </xf>
    <xf numFmtId="2" fontId="0" fillId="0" borderId="0" xfId="0" applyNumberFormat="1"/>
    <xf numFmtId="1" fontId="0" fillId="0" borderId="0" xfId="0" applyNumberFormat="1"/>
    <xf numFmtId="167" fontId="0" fillId="0" borderId="0" xfId="0" applyNumberFormat="1"/>
    <xf numFmtId="0" fontId="1" fillId="0" borderId="0" xfId="0" applyFont="1"/>
    <xf numFmtId="1" fontId="4" fillId="3" borderId="4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left"/>
    </xf>
    <xf numFmtId="1" fontId="4" fillId="3" borderId="5" xfId="0" applyNumberFormat="1" applyFont="1" applyFill="1" applyBorder="1" applyAlignment="1">
      <alignment horizontal="left"/>
    </xf>
    <xf numFmtId="1" fontId="5" fillId="3" borderId="2" xfId="0" applyNumberFormat="1" applyFont="1" applyFill="1" applyBorder="1" applyAlignment="1">
      <alignment horizontal="left"/>
    </xf>
    <xf numFmtId="2" fontId="5" fillId="3" borderId="2" xfId="0" applyNumberFormat="1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left"/>
    </xf>
    <xf numFmtId="165" fontId="2" fillId="4" borderId="0" xfId="0" applyNumberFormat="1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left"/>
    </xf>
    <xf numFmtId="167" fontId="2" fillId="4" borderId="0" xfId="0" applyNumberFormat="1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left"/>
    </xf>
    <xf numFmtId="165" fontId="2" fillId="4" borderId="9" xfId="0" applyNumberFormat="1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5" fontId="3" fillId="4" borderId="6" xfId="0" applyNumberFormat="1" applyFont="1" applyFill="1" applyBorder="1" applyAlignment="1">
      <alignment horizontal="left"/>
    </xf>
    <xf numFmtId="165" fontId="3" fillId="4" borderId="7" xfId="0" applyNumberFormat="1" applyFont="1" applyFill="1" applyBorder="1" applyAlignment="1">
      <alignment horizontal="left"/>
    </xf>
    <xf numFmtId="165" fontId="3" fillId="4" borderId="8" xfId="0" applyNumberFormat="1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left"/>
    </xf>
    <xf numFmtId="165" fontId="2" fillId="4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4" borderId="6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3" xfId="0" applyFill="1" applyBorder="1"/>
    <xf numFmtId="0" fontId="0" fillId="4" borderId="11" xfId="0" applyFill="1" applyBorder="1"/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4" borderId="0" xfId="0" applyFont="1" applyFill="1" applyBorder="1" applyAlignment="1">
      <alignment horizontal="left"/>
    </xf>
    <xf numFmtId="1" fontId="7" fillId="4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" fontId="7" fillId="4" borderId="0" xfId="0" applyNumberFormat="1" applyFont="1" applyFill="1" applyBorder="1" applyAlignment="1">
      <alignment horizontal="left"/>
    </xf>
    <xf numFmtId="1" fontId="6" fillId="4" borderId="0" xfId="0" applyNumberFormat="1" applyFont="1" applyFill="1" applyBorder="1" applyAlignment="1">
      <alignment horizontal="left"/>
    </xf>
    <xf numFmtId="14" fontId="7" fillId="4" borderId="0" xfId="0" applyNumberFormat="1" applyFont="1" applyFill="1" applyBorder="1" applyAlignment="1">
      <alignment horizontal="left"/>
    </xf>
    <xf numFmtId="14" fontId="6" fillId="4" borderId="0" xfId="0" applyNumberFormat="1" applyFont="1" applyFill="1" applyBorder="1" applyAlignment="1">
      <alignment horizontal="left"/>
    </xf>
    <xf numFmtId="2" fontId="7" fillId="4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left"/>
    </xf>
    <xf numFmtId="167" fontId="7" fillId="4" borderId="0" xfId="0" applyNumberFormat="1" applyFont="1" applyFill="1" applyBorder="1" applyAlignment="1">
      <alignment horizontal="left"/>
    </xf>
    <xf numFmtId="167" fontId="6" fillId="4" borderId="0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2" fontId="0" fillId="0" borderId="1" xfId="0" applyNumberFormat="1" applyFont="1" applyBorder="1"/>
    <xf numFmtId="2" fontId="0" fillId="0" borderId="0" xfId="0" applyNumberFormat="1" applyFont="1" applyBorder="1"/>
    <xf numFmtId="2" fontId="0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Tool Times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10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2-F733-40D5-AD85-02551D2E5222}"/>
              </c:ext>
            </c:extLst>
          </c:dPt>
          <c:dPt>
            <c:idx val="1"/>
            <c:invertIfNegative val="0"/>
            <c:bubble3D val="0"/>
            <c:spPr>
              <a:solidFill>
                <a:srgbClr val="C0504D">
                  <a:lumMod val="10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F733-40D5-AD85-02551D2E5222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>
                  <a:lumMod val="10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F733-40D5-AD85-02551D2E5222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>
                  <a:lumMod val="10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F733-40D5-AD85-02551D2E5222}"/>
              </c:ext>
            </c:extLst>
          </c:dPt>
          <c:dPt>
            <c:idx val="4"/>
            <c:invertIfNegative val="0"/>
            <c:bubble3D val="0"/>
            <c:spPr>
              <a:solidFill>
                <a:srgbClr val="4F81BD">
                  <a:lumMod val="10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F733-40D5-AD85-02551D2E522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'Time Chart Data'!$A$3:$A$7</c:f>
              <c:strCache>
                <c:ptCount val="5"/>
                <c:pt idx="0">
                  <c:v>1/2 BALL MILL 3 FL</c:v>
                </c:pt>
                <c:pt idx="1">
                  <c:v>1/2 HSS CHAMFER MILL 5FL</c:v>
                </c:pt>
                <c:pt idx="2">
                  <c:v>3/8 ENDMILL .030R 3F AL</c:v>
                </c:pt>
                <c:pt idx="3">
                  <c:v>1/2 SGS ENDMILL .060R 3F AL</c:v>
                </c:pt>
                <c:pt idx="4">
                  <c:v>3/4 SGS ENDMILL .060R 3F AL</c:v>
                </c:pt>
              </c:strCache>
            </c:strRef>
          </c:cat>
          <c:val>
            <c:numRef>
              <c:f>'Time Chart Data'!$B$3:$B$7</c:f>
              <c:numCache>
                <c:formatCode>0.00</c:formatCode>
                <c:ptCount val="5"/>
                <c:pt idx="0">
                  <c:v>1.28226948964947</c:v>
                </c:pt>
                <c:pt idx="1">
                  <c:v>0.94568265234692506</c:v>
                </c:pt>
                <c:pt idx="2">
                  <c:v>4.3046387502145196</c:v>
                </c:pt>
                <c:pt idx="3">
                  <c:v>2.1562212999472199</c:v>
                </c:pt>
                <c:pt idx="4">
                  <c:v>11.224018993937818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3-40D5-AD85-02551D2E5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1389232"/>
        <c:axId val="681386672"/>
      </c:barChart>
      <c:catAx>
        <c:axId val="68138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1386672"/>
        <c:crosses val="autoZero"/>
        <c:auto val="1"/>
        <c:lblAlgn val="ctr"/>
        <c:lblOffset val="100"/>
        <c:noMultiLvlLbl val="0"/>
      </c:catAx>
      <c:valAx>
        <c:axId val="681386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68138923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E091960-2C9D-476F-929A-AAF429802CD4}">
  <sheetPr/>
  <sheetViews>
    <sheetView zoomScale="109" workbookViewId="0" zoomToFit="1"/>
  </sheetViews>
  <pageMargins left="0.25" right="0.25" top="1.25" bottom="1" header="0.3" footer="0.3"/>
  <pageSetup orientation="landscape" r:id="rId1"/>
  <headerFooter scaleWithDoc="0">
    <oddHeader xml:space="preserve">&amp;L&amp;16&amp;"-,Bold"OP1 SETUP BOOK&amp;12&amp;"-,Regular"
Sample Setup Book&amp;12&amp;"-,Regular"
2018 0&amp;12&amp;"-,Regular"
</oddHeader>
    <oddFooter>&amp;R&amp;G&amp;L&amp;8&amp;"-,Regular"Created by parac on 10-10-2018 8:17 PM solely for the internal use of .
Access to information contained in this report by anyone else is unauthorized and prohibited.&amp;C&amp;8&amp;P / &amp;N</oddFooter>
    <firstFooter>&amp;R&amp;G&amp;L&amp;8&amp;"-,Regular"Created by parac on 10-10-2018 8:17 PM solely for the internal use of .
Access to information contained in this report by anyone else is unauthorized and prohibited.&amp;C&amp;8&amp;P / &amp;N</first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0</xdr:row>
      <xdr:rowOff>25400</xdr:rowOff>
    </xdr:from>
    <xdr:to>
      <xdr:col>13</xdr:col>
      <xdr:colOff>438150</xdr:colOff>
      <xdr:row>15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3EDA39-AF75-4C13-85E3-3F89BF90E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2540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13</xdr:col>
      <xdr:colOff>565150</xdr:colOff>
      <xdr:row>0</xdr:row>
      <xdr:rowOff>25400</xdr:rowOff>
    </xdr:from>
    <xdr:to>
      <xdr:col>18</xdr:col>
      <xdr:colOff>555625</xdr:colOff>
      <xdr:row>15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71BCBC-5767-4AD0-8C73-9A0CA1127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8475" y="2540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16</xdr:row>
      <xdr:rowOff>127000</xdr:rowOff>
    </xdr:from>
    <xdr:to>
      <xdr:col>13</xdr:col>
      <xdr:colOff>438150</xdr:colOff>
      <xdr:row>31</xdr:row>
      <xdr:rowOff>165100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FD38407-A1B0-4EC2-BDE5-DCD71A771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3175000"/>
          <a:ext cx="2895600" cy="2895600"/>
        </a:xfrm>
        <a:prstGeom prst="rect">
          <a:avLst/>
        </a:prstGeom>
      </xdr:spPr>
    </xdr:pic>
    <xdr:clientData/>
  </xdr:twoCellAnchor>
  <xdr:twoCellAnchor editAs="oneCell">
    <xdr:from>
      <xdr:col>13</xdr:col>
      <xdr:colOff>565150</xdr:colOff>
      <xdr:row>16</xdr:row>
      <xdr:rowOff>127000</xdr:rowOff>
    </xdr:from>
    <xdr:to>
      <xdr:col>18</xdr:col>
      <xdr:colOff>555625</xdr:colOff>
      <xdr:row>31</xdr:row>
      <xdr:rowOff>165100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7FFB9F2-FA45-44A1-AA21-EA1453B39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8475" y="3175000"/>
          <a:ext cx="2895600" cy="2895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251460</xdr:colOff>
      <xdr:row>1</xdr:row>
      <xdr:rowOff>12700</xdr:rowOff>
    </xdr:from>
    <xdr:to>
      <xdr:col>15</xdr:col>
      <xdr:colOff>434340</xdr:colOff>
      <xdr:row>5</xdr:row>
      <xdr:rowOff>330200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2DEA3C-2FE1-496A-9A4A-4BA43C108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860" y="212725"/>
          <a:ext cx="155448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251460</xdr:colOff>
      <xdr:row>8</xdr:row>
      <xdr:rowOff>12700</xdr:rowOff>
    </xdr:from>
    <xdr:to>
      <xdr:col>15</xdr:col>
      <xdr:colOff>434340</xdr:colOff>
      <xdr:row>12</xdr:row>
      <xdr:rowOff>330200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D7E9DB-7625-49F5-933C-AF1C21EAF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860" y="1708150"/>
          <a:ext cx="155448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251460</xdr:colOff>
      <xdr:row>15</xdr:row>
      <xdr:rowOff>12700</xdr:rowOff>
    </xdr:from>
    <xdr:to>
      <xdr:col>15</xdr:col>
      <xdr:colOff>434340</xdr:colOff>
      <xdr:row>19</xdr:row>
      <xdr:rowOff>330200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146C464-6410-4F38-AC57-F83C5AE34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860" y="3203575"/>
          <a:ext cx="155448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251460</xdr:colOff>
      <xdr:row>22</xdr:row>
      <xdr:rowOff>12700</xdr:rowOff>
    </xdr:from>
    <xdr:to>
      <xdr:col>15</xdr:col>
      <xdr:colOff>434340</xdr:colOff>
      <xdr:row>26</xdr:row>
      <xdr:rowOff>330200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CE91623-5546-43BB-B873-B97DCA899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860" y="4699000"/>
          <a:ext cx="155448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251460</xdr:colOff>
      <xdr:row>29</xdr:row>
      <xdr:rowOff>12700</xdr:rowOff>
    </xdr:from>
    <xdr:to>
      <xdr:col>15</xdr:col>
      <xdr:colOff>434340</xdr:colOff>
      <xdr:row>33</xdr:row>
      <xdr:rowOff>330200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E0BEC3A-BF1D-4E5D-9642-8E53DDE87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6860" y="6194425"/>
          <a:ext cx="1554480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3</xdr:row>
      <xdr:rowOff>0</xdr:rowOff>
    </xdr:from>
    <xdr:to>
      <xdr:col>4</xdr:col>
      <xdr:colOff>38100</xdr:colOff>
      <xdr:row>18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CF6612-4DAD-4B15-A364-A4AC8D6AA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81025"/>
          <a:ext cx="3022600" cy="3022600"/>
        </a:xfrm>
        <a:prstGeom prst="rect">
          <a:avLst/>
        </a:prstGeom>
      </xdr:spPr>
    </xdr:pic>
    <xdr:clientData/>
  </xdr:twoCellAnchor>
  <xdr:twoCellAnchor editAs="oneCell">
    <xdr:from>
      <xdr:col>4</xdr:col>
      <xdr:colOff>255058</xdr:colOff>
      <xdr:row>3</xdr:row>
      <xdr:rowOff>0</xdr:rowOff>
    </xdr:from>
    <xdr:to>
      <xdr:col>8</xdr:col>
      <xdr:colOff>267758</xdr:colOff>
      <xdr:row>18</xdr:row>
      <xdr:rowOff>165100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4E30EE-9D83-4A9A-BEE9-4C3610EA6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4958" y="581025"/>
          <a:ext cx="3022600" cy="3022600"/>
        </a:xfrm>
        <a:prstGeom prst="rect">
          <a:avLst/>
        </a:prstGeom>
      </xdr:spPr>
    </xdr:pic>
    <xdr:clientData/>
  </xdr:twoCellAnchor>
  <xdr:twoCellAnchor editAs="oneCell">
    <xdr:from>
      <xdr:col>8</xdr:col>
      <xdr:colOff>484717</xdr:colOff>
      <xdr:row>3</xdr:row>
      <xdr:rowOff>0</xdr:rowOff>
    </xdr:from>
    <xdr:to>
      <xdr:col>12</xdr:col>
      <xdr:colOff>497417</xdr:colOff>
      <xdr:row>18</xdr:row>
      <xdr:rowOff>165100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900750F-4519-4606-B3DD-C90A8168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4517" y="581025"/>
          <a:ext cx="3022600" cy="3022600"/>
        </a:xfrm>
        <a:prstGeom prst="rect">
          <a:avLst/>
        </a:prstGeom>
      </xdr:spPr>
    </xdr:pic>
    <xdr:clientData/>
  </xdr:twoCellAnchor>
  <xdr:twoCellAnchor editAs="oneCell">
    <xdr:from>
      <xdr:col>12</xdr:col>
      <xdr:colOff>714375</xdr:colOff>
      <xdr:row>3</xdr:row>
      <xdr:rowOff>0</xdr:rowOff>
    </xdr:from>
    <xdr:to>
      <xdr:col>16</xdr:col>
      <xdr:colOff>727075</xdr:colOff>
      <xdr:row>18</xdr:row>
      <xdr:rowOff>165100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452137C-3CAC-4266-8E0C-1D087ABB2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581025"/>
          <a:ext cx="3022600" cy="3022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498784" cy="56188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01C207-753A-4557-8770-80E7CC380C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F961-B45E-4071-BBA5-832B6FF0ACAF}">
  <sheetPr>
    <pageSetUpPr fitToPage="1"/>
  </sheetPr>
  <dimension ref="A1:S33"/>
  <sheetViews>
    <sheetView workbookViewId="0"/>
  </sheetViews>
  <sheetFormatPr defaultRowHeight="15" x14ac:dyDescent="0.25"/>
  <cols>
    <col min="1" max="19" width="8.7109375" customWidth="1"/>
  </cols>
  <sheetData>
    <row r="1" spans="1:19" s="23" customFormat="1" x14ac:dyDescent="0.25">
      <c r="A1" s="70" t="s">
        <v>74</v>
      </c>
      <c r="B1" s="70"/>
      <c r="C1" s="70"/>
      <c r="D1" s="71" t="s">
        <v>90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s="23" customFormat="1" x14ac:dyDescent="0.25">
      <c r="A2" s="72" t="s">
        <v>75</v>
      </c>
      <c r="B2" s="72"/>
      <c r="C2" s="72"/>
      <c r="D2" s="73" t="s">
        <v>91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s="23" customFormat="1" x14ac:dyDescent="0.25">
      <c r="A3" s="72" t="s">
        <v>76</v>
      </c>
      <c r="B3" s="72"/>
      <c r="C3" s="72"/>
      <c r="D3" s="73" t="s">
        <v>92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s="23" customFormat="1" x14ac:dyDescent="0.25">
      <c r="A4" s="72" t="s">
        <v>77</v>
      </c>
      <c r="B4" s="72"/>
      <c r="C4" s="72"/>
      <c r="D4" s="73" t="s">
        <v>93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19" s="23" customFormat="1" x14ac:dyDescent="0.25">
      <c r="A5" s="72" t="s">
        <v>78</v>
      </c>
      <c r="B5" s="72"/>
      <c r="C5" s="72"/>
      <c r="D5" s="73" t="s">
        <v>94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s="23" customFormat="1" x14ac:dyDescent="0.25">
      <c r="A6" s="72" t="s">
        <v>79</v>
      </c>
      <c r="B6" s="72"/>
      <c r="C6" s="72"/>
      <c r="D6" s="73">
        <v>1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s="23" customFormat="1" x14ac:dyDescent="0.25">
      <c r="A7" s="72" t="s">
        <v>80</v>
      </c>
      <c r="B7" s="72"/>
      <c r="C7" s="72"/>
      <c r="D7" s="73" t="s">
        <v>95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s="1" customFormat="1" x14ac:dyDescent="0.25">
      <c r="A8" s="74" t="s">
        <v>81</v>
      </c>
      <c r="B8" s="74"/>
      <c r="C8" s="74"/>
      <c r="D8" s="75">
        <v>43383.845138888886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19" s="23" customFormat="1" x14ac:dyDescent="0.25">
      <c r="A9" s="72" t="s">
        <v>82</v>
      </c>
      <c r="B9" s="72"/>
      <c r="C9" s="72"/>
      <c r="D9" s="73" t="s">
        <v>96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s="23" customFormat="1" x14ac:dyDescent="0.25">
      <c r="A10" s="72" t="s">
        <v>83</v>
      </c>
      <c r="B10" s="72"/>
      <c r="C10" s="72"/>
      <c r="D10" s="73">
        <v>5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19" s="23" customFormat="1" x14ac:dyDescent="0.25">
      <c r="A11" s="72" t="s">
        <v>84</v>
      </c>
      <c r="B11" s="72"/>
      <c r="C11" s="72"/>
      <c r="D11" s="73" t="s">
        <v>97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s="23" customFormat="1" x14ac:dyDescent="0.25">
      <c r="A12" s="72" t="s">
        <v>85</v>
      </c>
      <c r="B12" s="72"/>
      <c r="C12" s="72"/>
      <c r="D12" s="73" t="s">
        <v>98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19" s="22" customFormat="1" x14ac:dyDescent="0.25">
      <c r="A13" s="76" t="s">
        <v>86</v>
      </c>
      <c r="B13" s="76"/>
      <c r="C13" s="76"/>
      <c r="D13" s="77">
        <f>SUM('Operation List'!L2:L10)</f>
        <v>19.912831186095953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19" s="24" customFormat="1" x14ac:dyDescent="0.25">
      <c r="A14" s="78" t="s">
        <v>87</v>
      </c>
      <c r="B14" s="78"/>
      <c r="C14" s="78"/>
      <c r="D14" s="79">
        <v>10.25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1:19" s="24" customFormat="1" x14ac:dyDescent="0.25">
      <c r="A15" s="78" t="s">
        <v>88</v>
      </c>
      <c r="B15" s="78"/>
      <c r="C15" s="78"/>
      <c r="D15" s="79">
        <v>7.5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1:19" s="24" customFormat="1" x14ac:dyDescent="0.25">
      <c r="A16" s="78" t="s">
        <v>89</v>
      </c>
      <c r="B16" s="78"/>
      <c r="C16" s="78"/>
      <c r="D16" s="79">
        <v>2.5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1:19" s="23" customFormat="1" x14ac:dyDescent="0.25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1:19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1:19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1:19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19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19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19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1:19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1:19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1:19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19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1:19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1:19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1:19" ht="45" customHeight="1" x14ac:dyDescent="0.25">
      <c r="A33" s="80" t="s">
        <v>99</v>
      </c>
      <c r="B33" s="81"/>
      <c r="C33" s="81"/>
      <c r="D33" s="82" t="s">
        <v>100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</row>
  </sheetData>
  <mergeCells count="1">
    <mergeCell ref="D33:S33"/>
  </mergeCells>
  <pageMargins left="0.25" right="0.25" top="1.5" bottom="1.25" header="0.3" footer="0.3"/>
  <pageSetup scale="80" fitToHeight="0" orientation="landscape" r:id="rId1"/>
  <headerFooter scaleWithDoc="0">
    <oddHeader xml:space="preserve">&amp;L&amp;16&amp;"-,Bold"OP1 SETUP BOOK&amp;12&amp;"-,Regular"
Sample Setup Book&amp;12&amp;"-,Regular"
2018 0&amp;12&amp;"-,Regular"
</oddHeader>
    <oddFooter>&amp;R&amp;G&amp;L&amp;8&amp;"-,Regular"Created by parac on 10-10-2018 8:17 PM.
Intended solely for the internal use of .
Access to information contained in this report by anyone else is unauthorized and prohibited.&amp;C&amp;8&amp;P / &amp;N</oddFooter>
    <firstFooter>&amp;R&amp;G&amp;L&amp;8&amp;"-,Regular"Created by parac on 10-10-2018 8:17 PM.
Intended solely for the internal use of .
Access to information contained in this report by anyone else is unauthorized and prohibited.&amp;C&amp;8&amp;P / &amp;N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C572-1B14-4BBA-99B6-A12445BB0AD3}">
  <sheetPr>
    <pageSetUpPr fitToPage="1"/>
  </sheetPr>
  <dimension ref="A1:M59"/>
  <sheetViews>
    <sheetView tabSelected="1" workbookViewId="0">
      <selection activeCell="Q7" sqref="Q7"/>
    </sheetView>
  </sheetViews>
  <sheetFormatPr defaultRowHeight="15" x14ac:dyDescent="0.25"/>
  <cols>
    <col min="1" max="1" width="7.5703125" bestFit="1" customWidth="1"/>
    <col min="2" max="2" width="24.7109375" bestFit="1" customWidth="1"/>
    <col min="3" max="3" width="8.5703125" bestFit="1" customWidth="1"/>
    <col min="4" max="4" width="6.42578125" bestFit="1" customWidth="1"/>
    <col min="5" max="5" width="23.85546875" bestFit="1" customWidth="1"/>
    <col min="6" max="6" width="6.42578125" bestFit="1" customWidth="1"/>
    <col min="7" max="7" width="3.7109375" bestFit="1" customWidth="1"/>
    <col min="9" max="9" width="8.85546875" bestFit="1" customWidth="1"/>
    <col min="10" max="10" width="8.7109375" bestFit="1" customWidth="1"/>
    <col min="11" max="11" width="9" bestFit="1" customWidth="1"/>
    <col min="12" max="12" width="7.5703125" bestFit="1" customWidth="1"/>
  </cols>
  <sheetData>
    <row r="1" spans="1:13" ht="39" x14ac:dyDescent="0.25">
      <c r="A1" s="6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6" t="s">
        <v>22</v>
      </c>
      <c r="L1" s="6" t="s">
        <v>23</v>
      </c>
      <c r="M1" s="5"/>
    </row>
    <row r="2" spans="1:13" ht="21" customHeight="1" x14ac:dyDescent="0.25">
      <c r="A2" s="7">
        <v>1</v>
      </c>
      <c r="B2" s="7" t="s">
        <v>24</v>
      </c>
      <c r="C2" s="7">
        <v>6</v>
      </c>
      <c r="D2" s="8">
        <v>6</v>
      </c>
      <c r="E2" s="7" t="s">
        <v>25</v>
      </c>
      <c r="F2" s="9">
        <v>0.75</v>
      </c>
      <c r="G2" s="7" t="s">
        <v>26</v>
      </c>
      <c r="H2" s="8">
        <v>14999</v>
      </c>
      <c r="I2" s="8">
        <v>2945</v>
      </c>
      <c r="J2" s="10">
        <v>224.98500000000001</v>
      </c>
      <c r="K2" s="9">
        <v>5.0000000000000001E-3</v>
      </c>
      <c r="L2" s="11">
        <f>IFERROR(((5.06366540540774)/1)+(0.02),0)</f>
        <v>5.0836654054077393</v>
      </c>
      <c r="M2" s="5"/>
    </row>
    <row r="3" spans="1:13" ht="21" customHeight="1" x14ac:dyDescent="0.25">
      <c r="A3" s="12">
        <v>2</v>
      </c>
      <c r="B3" s="12" t="s">
        <v>27</v>
      </c>
      <c r="C3" s="12">
        <v>5</v>
      </c>
      <c r="D3" s="13">
        <v>5</v>
      </c>
      <c r="E3" s="12" t="s">
        <v>28</v>
      </c>
      <c r="F3" s="14">
        <v>0.5</v>
      </c>
      <c r="G3" s="12" t="s">
        <v>26</v>
      </c>
      <c r="H3" s="13">
        <v>15500</v>
      </c>
      <c r="I3" s="13">
        <v>2029</v>
      </c>
      <c r="J3" s="15">
        <v>232.5</v>
      </c>
      <c r="K3" s="14">
        <v>5.0000000000000001E-3</v>
      </c>
      <c r="L3" s="16">
        <f>IFERROR(((1.07087561360671)/1)+(0.02),0)</f>
        <v>1.0908756136067099</v>
      </c>
      <c r="M3" s="5"/>
    </row>
    <row r="4" spans="1:13" ht="21" customHeight="1" x14ac:dyDescent="0.25">
      <c r="A4" s="12">
        <v>3</v>
      </c>
      <c r="B4" s="12" t="s">
        <v>29</v>
      </c>
      <c r="C4" s="12">
        <v>5</v>
      </c>
      <c r="D4" s="13">
        <v>5</v>
      </c>
      <c r="E4" s="12" t="s">
        <v>28</v>
      </c>
      <c r="F4" s="14">
        <v>0.5</v>
      </c>
      <c r="G4" s="12" t="s">
        <v>26</v>
      </c>
      <c r="H4" s="13">
        <v>15500</v>
      </c>
      <c r="I4" s="13">
        <v>2029</v>
      </c>
      <c r="J4" s="15">
        <v>209.25</v>
      </c>
      <c r="K4" s="14">
        <v>4.4999999999999997E-3</v>
      </c>
      <c r="L4" s="16">
        <f>IFERROR(((1.04534568634051)/1)+(0.02),0)</f>
        <v>1.06534568634051</v>
      </c>
      <c r="M4" s="5"/>
    </row>
    <row r="5" spans="1:13" ht="21" customHeight="1" x14ac:dyDescent="0.25">
      <c r="A5" s="12">
        <v>4</v>
      </c>
      <c r="B5" s="12" t="s">
        <v>30</v>
      </c>
      <c r="C5" s="12">
        <v>6</v>
      </c>
      <c r="D5" s="13">
        <v>6</v>
      </c>
      <c r="E5" s="12" t="s">
        <v>25</v>
      </c>
      <c r="F5" s="14">
        <v>0.75</v>
      </c>
      <c r="G5" s="12" t="s">
        <v>26</v>
      </c>
      <c r="H5" s="13">
        <v>15000</v>
      </c>
      <c r="I5" s="13">
        <v>2945</v>
      </c>
      <c r="J5" s="15">
        <v>90</v>
      </c>
      <c r="K5" s="14">
        <v>2E-3</v>
      </c>
      <c r="L5" s="16">
        <f>IFERROR(((0.692488896748908)/1)+(0.02),0)</f>
        <v>0.71248889674890803</v>
      </c>
      <c r="M5" s="5"/>
    </row>
    <row r="6" spans="1:13" ht="21" customHeight="1" x14ac:dyDescent="0.25">
      <c r="A6" s="12">
        <v>5</v>
      </c>
      <c r="B6" s="12" t="s">
        <v>31</v>
      </c>
      <c r="C6" s="12">
        <v>6</v>
      </c>
      <c r="D6" s="13">
        <v>6</v>
      </c>
      <c r="E6" s="12" t="s">
        <v>25</v>
      </c>
      <c r="F6" s="14">
        <v>0.75</v>
      </c>
      <c r="G6" s="12" t="s">
        <v>26</v>
      </c>
      <c r="H6" s="13">
        <v>15000</v>
      </c>
      <c r="I6" s="13">
        <v>2945</v>
      </c>
      <c r="J6" s="15">
        <v>112.5</v>
      </c>
      <c r="K6" s="14">
        <v>5.0000000000000001E-3</v>
      </c>
      <c r="L6" s="16">
        <f>IFERROR(((2.50899659497659)/1)+(0.02),0)</f>
        <v>2.52899659497659</v>
      </c>
      <c r="M6" s="5"/>
    </row>
    <row r="7" spans="1:13" ht="21" customHeight="1" x14ac:dyDescent="0.25">
      <c r="A7" s="12">
        <v>6</v>
      </c>
      <c r="B7" s="12" t="s">
        <v>32</v>
      </c>
      <c r="C7" s="12">
        <v>6</v>
      </c>
      <c r="D7" s="13">
        <v>6</v>
      </c>
      <c r="E7" s="12" t="s">
        <v>25</v>
      </c>
      <c r="F7" s="14">
        <v>0.75</v>
      </c>
      <c r="G7" s="12" t="s">
        <v>26</v>
      </c>
      <c r="H7" s="13">
        <v>16000</v>
      </c>
      <c r="I7" s="13">
        <v>3142</v>
      </c>
      <c r="J7" s="15">
        <v>192</v>
      </c>
      <c r="K7" s="14">
        <v>4.0000000000000001E-3</v>
      </c>
      <c r="L7" s="16">
        <f>IFERROR(((2.87886809680458)/1)+(0.02),0)</f>
        <v>2.8988680968045801</v>
      </c>
      <c r="M7" s="5"/>
    </row>
    <row r="8" spans="1:13" ht="21" customHeight="1" x14ac:dyDescent="0.25">
      <c r="A8" s="12">
        <v>7</v>
      </c>
      <c r="B8" s="12" t="s">
        <v>33</v>
      </c>
      <c r="C8" s="12">
        <v>2</v>
      </c>
      <c r="D8" s="13">
        <v>2</v>
      </c>
      <c r="E8" s="12" t="s">
        <v>34</v>
      </c>
      <c r="F8" s="14">
        <v>0.5</v>
      </c>
      <c r="G8" s="12" t="s">
        <v>26</v>
      </c>
      <c r="H8" s="13">
        <v>16500</v>
      </c>
      <c r="I8" s="13">
        <v>2160</v>
      </c>
      <c r="J8" s="15">
        <v>330</v>
      </c>
      <c r="K8" s="14">
        <v>4.0000000000000001E-3</v>
      </c>
      <c r="L8" s="16">
        <f>IFERROR(((1.26226948964947)/1)+(0.02),0)</f>
        <v>1.28226948964947</v>
      </c>
      <c r="M8" s="5"/>
    </row>
    <row r="9" spans="1:13" ht="21" customHeight="1" x14ac:dyDescent="0.25">
      <c r="A9" s="12">
        <v>8</v>
      </c>
      <c r="B9" s="12" t="s">
        <v>35</v>
      </c>
      <c r="C9" s="12">
        <v>4</v>
      </c>
      <c r="D9" s="13">
        <v>4</v>
      </c>
      <c r="E9" s="12" t="s">
        <v>36</v>
      </c>
      <c r="F9" s="14">
        <v>0.375</v>
      </c>
      <c r="G9" s="12" t="s">
        <v>26</v>
      </c>
      <c r="H9" s="13">
        <v>16750</v>
      </c>
      <c r="I9" s="13">
        <v>1644</v>
      </c>
      <c r="J9" s="15">
        <v>175.875</v>
      </c>
      <c r="K9" s="14">
        <v>3.5000000000000001E-3</v>
      </c>
      <c r="L9" s="16">
        <f>IFERROR(((4.28463875021452)/1)+(0.02),0)</f>
        <v>4.3046387502145196</v>
      </c>
      <c r="M9" s="5"/>
    </row>
    <row r="10" spans="1:13" ht="21" customHeight="1" x14ac:dyDescent="0.25">
      <c r="A10" s="17">
        <v>9</v>
      </c>
      <c r="B10" s="17" t="s">
        <v>37</v>
      </c>
      <c r="C10" s="17">
        <v>3</v>
      </c>
      <c r="D10" s="18">
        <v>3</v>
      </c>
      <c r="E10" s="17" t="s">
        <v>38</v>
      </c>
      <c r="F10" s="19">
        <v>0.25</v>
      </c>
      <c r="G10" s="17" t="s">
        <v>26</v>
      </c>
      <c r="H10" s="18">
        <v>7750</v>
      </c>
      <c r="I10" s="18">
        <v>1014</v>
      </c>
      <c r="J10" s="20">
        <v>31</v>
      </c>
      <c r="K10" s="19">
        <v>2E-3</v>
      </c>
      <c r="L10" s="21">
        <f>IFERROR(((0.925682652346925)/1)+(0.02),0)</f>
        <v>0.94568265234692506</v>
      </c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</sheetData>
  <pageMargins left="0.25" right="0.25" top="1.5" bottom="1.25" header="0.3" footer="0.3"/>
  <pageSetup fitToHeight="0" orientation="landscape" r:id="rId1"/>
  <headerFooter scaleWithDoc="0">
    <oddHeader>&amp;L&amp;16&amp;"-,Bold"OP1 SETUP BOOK&amp;12&amp;"-,Regular"
Sample Setup Book&amp;12&amp;"-,Regular"
2018 0&amp;12&amp;"-,Regular"
OPERATIONS</oddHeader>
    <oddFooter>&amp;R&amp;G&amp;L&amp;8&amp;"-,Regular"Created by parac on 10-10-2018 8:17 PM solely for the internal use of .
Access to information contained in this report by anyone else is unauthorized and prohibited.&amp;C&amp;8&amp;P / &amp;N</oddFooter>
    <firstFooter>&amp;R&amp;G&amp;L&amp;8&amp;"-,Regular"Created by parac on 10-10-2018 8:17 PM solely for the internal use of .
Access to information contained in this report by anyone else is unauthorized and prohibited.&amp;C&amp;8&amp;P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0521-4CDD-49BE-AD46-085E26678C2E}">
  <sheetPr>
    <pageSetUpPr fitToPage="1"/>
  </sheetPr>
  <dimension ref="A1:P34"/>
  <sheetViews>
    <sheetView workbookViewId="0"/>
  </sheetViews>
  <sheetFormatPr defaultRowHeight="15" x14ac:dyDescent="0.25"/>
  <cols>
    <col min="1" max="16" width="10.28515625" customWidth="1"/>
  </cols>
  <sheetData>
    <row r="1" spans="1:16" ht="15.75" x14ac:dyDescent="0.25">
      <c r="A1" s="26" t="s">
        <v>39</v>
      </c>
      <c r="B1" s="27"/>
      <c r="C1" s="27"/>
      <c r="D1" s="27"/>
      <c r="E1" s="27"/>
      <c r="F1" s="27"/>
      <c r="G1" s="27" t="s">
        <v>40</v>
      </c>
      <c r="H1" s="29">
        <v>1</v>
      </c>
      <c r="I1" s="27" t="s">
        <v>41</v>
      </c>
      <c r="J1" s="29">
        <v>1</v>
      </c>
      <c r="K1" s="27" t="s">
        <v>42</v>
      </c>
      <c r="L1" s="27"/>
      <c r="M1" s="30">
        <f>SUM('Operation List'!L2,'Operation List'!L5,'Operation List'!L6,'Operation List'!L7)</f>
        <v>11.224018993937818</v>
      </c>
      <c r="N1" s="27"/>
      <c r="O1" s="27"/>
      <c r="P1" s="28"/>
    </row>
    <row r="2" spans="1:16" ht="15.6" customHeight="1" x14ac:dyDescent="0.25">
      <c r="A2" s="38" t="s">
        <v>43</v>
      </c>
      <c r="B2" s="31"/>
      <c r="C2" s="31"/>
      <c r="D2" s="31"/>
      <c r="E2" s="41" t="s">
        <v>44</v>
      </c>
      <c r="F2" s="31"/>
      <c r="G2" s="31" t="s">
        <v>45</v>
      </c>
      <c r="H2" s="31"/>
      <c r="I2" s="41" t="s">
        <v>46</v>
      </c>
      <c r="J2" s="31"/>
      <c r="K2" s="31" t="s">
        <v>47</v>
      </c>
      <c r="L2" s="31"/>
      <c r="M2" s="36"/>
      <c r="N2" s="48"/>
      <c r="O2" s="49"/>
      <c r="P2" s="50"/>
    </row>
    <row r="3" spans="1:16" ht="15.6" customHeight="1" x14ac:dyDescent="0.25">
      <c r="A3" s="39" t="s">
        <v>48</v>
      </c>
      <c r="B3" s="32"/>
      <c r="C3" s="32">
        <v>2.25</v>
      </c>
      <c r="D3" s="32"/>
      <c r="E3" s="42" t="s">
        <v>49</v>
      </c>
      <c r="F3" s="32"/>
      <c r="G3" s="33">
        <v>1</v>
      </c>
      <c r="H3" s="32"/>
      <c r="I3" s="42" t="s">
        <v>50</v>
      </c>
      <c r="J3" s="32"/>
      <c r="K3" s="34">
        <v>0.06</v>
      </c>
      <c r="L3" s="32"/>
      <c r="M3" s="37"/>
      <c r="N3" s="51"/>
      <c r="O3" s="52"/>
      <c r="P3" s="53"/>
    </row>
    <row r="4" spans="1:16" ht="15.6" customHeight="1" x14ac:dyDescent="0.25">
      <c r="A4" s="39" t="s">
        <v>51</v>
      </c>
      <c r="B4" s="32"/>
      <c r="C4" s="33">
        <v>3</v>
      </c>
      <c r="D4" s="32"/>
      <c r="E4" s="42" t="s">
        <v>52</v>
      </c>
      <c r="F4" s="32"/>
      <c r="G4" s="32">
        <v>0.75</v>
      </c>
      <c r="H4" s="32"/>
      <c r="I4" s="42" t="s">
        <v>53</v>
      </c>
      <c r="J4" s="32"/>
      <c r="K4" s="32">
        <v>0.75</v>
      </c>
      <c r="L4" s="32"/>
      <c r="M4" s="37"/>
      <c r="N4" s="51"/>
      <c r="O4" s="52"/>
      <c r="P4" s="53"/>
    </row>
    <row r="5" spans="1:16" ht="15.6" customHeight="1" x14ac:dyDescent="0.25">
      <c r="A5" s="39" t="s">
        <v>54</v>
      </c>
      <c r="B5" s="32"/>
      <c r="C5" s="43" t="s">
        <v>55</v>
      </c>
      <c r="D5" s="44"/>
      <c r="E5" s="44"/>
      <c r="F5" s="44"/>
      <c r="G5" s="44"/>
      <c r="H5" s="44"/>
      <c r="I5" s="44"/>
      <c r="J5" s="44"/>
      <c r="K5" s="44"/>
      <c r="L5" s="44"/>
      <c r="M5" s="45"/>
      <c r="N5" s="51"/>
      <c r="O5" s="52"/>
      <c r="P5" s="53"/>
    </row>
    <row r="6" spans="1:16" ht="27" customHeight="1" x14ac:dyDescent="0.25">
      <c r="A6" s="40"/>
      <c r="B6" s="35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54"/>
      <c r="O6" s="55"/>
      <c r="P6" s="56"/>
    </row>
    <row r="8" spans="1:16" ht="15.75" x14ac:dyDescent="0.25">
      <c r="A8" s="26" t="s">
        <v>56</v>
      </c>
      <c r="B8" s="27"/>
      <c r="C8" s="27"/>
      <c r="D8" s="27"/>
      <c r="E8" s="27"/>
      <c r="F8" s="27"/>
      <c r="G8" s="27" t="s">
        <v>40</v>
      </c>
      <c r="H8" s="29">
        <v>1</v>
      </c>
      <c r="I8" s="27" t="s">
        <v>41</v>
      </c>
      <c r="J8" s="29">
        <v>1</v>
      </c>
      <c r="K8" s="27" t="s">
        <v>42</v>
      </c>
      <c r="L8" s="27"/>
      <c r="M8" s="30">
        <f>SUM('Operation List'!L3,'Operation List'!L4)</f>
        <v>2.1562212999472199</v>
      </c>
      <c r="N8" s="27"/>
      <c r="O8" s="27"/>
      <c r="P8" s="28"/>
    </row>
    <row r="9" spans="1:16" ht="15.6" customHeight="1" x14ac:dyDescent="0.25">
      <c r="A9" s="38" t="s">
        <v>43</v>
      </c>
      <c r="B9" s="31"/>
      <c r="C9" s="31"/>
      <c r="D9" s="31"/>
      <c r="E9" s="41" t="s">
        <v>44</v>
      </c>
      <c r="F9" s="31"/>
      <c r="G9" s="31" t="s">
        <v>45</v>
      </c>
      <c r="H9" s="31"/>
      <c r="I9" s="41" t="s">
        <v>46</v>
      </c>
      <c r="J9" s="31"/>
      <c r="K9" s="31" t="s">
        <v>47</v>
      </c>
      <c r="L9" s="31"/>
      <c r="M9" s="36"/>
      <c r="N9" s="48"/>
      <c r="O9" s="49"/>
      <c r="P9" s="50"/>
    </row>
    <row r="10" spans="1:16" ht="15.6" customHeight="1" x14ac:dyDescent="0.25">
      <c r="A10" s="39" t="s">
        <v>48</v>
      </c>
      <c r="B10" s="32"/>
      <c r="C10" s="32">
        <v>1.75</v>
      </c>
      <c r="D10" s="32"/>
      <c r="E10" s="42" t="s">
        <v>49</v>
      </c>
      <c r="F10" s="32"/>
      <c r="G10" s="33">
        <v>2</v>
      </c>
      <c r="H10" s="32"/>
      <c r="I10" s="42" t="s">
        <v>50</v>
      </c>
      <c r="J10" s="32"/>
      <c r="K10" s="34">
        <v>0.06</v>
      </c>
      <c r="L10" s="32"/>
      <c r="M10" s="37"/>
      <c r="N10" s="51"/>
      <c r="O10" s="52"/>
      <c r="P10" s="53"/>
    </row>
    <row r="11" spans="1:16" ht="15.6" customHeight="1" x14ac:dyDescent="0.25">
      <c r="A11" s="39" t="s">
        <v>51</v>
      </c>
      <c r="B11" s="32"/>
      <c r="C11" s="33">
        <v>3</v>
      </c>
      <c r="D11" s="32"/>
      <c r="E11" s="42" t="s">
        <v>52</v>
      </c>
      <c r="F11" s="32"/>
      <c r="G11" s="32">
        <v>0.5</v>
      </c>
      <c r="H11" s="32"/>
      <c r="I11" s="42" t="s">
        <v>53</v>
      </c>
      <c r="J11" s="32"/>
      <c r="K11" s="32">
        <v>0.5</v>
      </c>
      <c r="L11" s="32"/>
      <c r="M11" s="37"/>
      <c r="N11" s="51"/>
      <c r="O11" s="52"/>
      <c r="P11" s="53"/>
    </row>
    <row r="12" spans="1:16" ht="15.6" customHeight="1" x14ac:dyDescent="0.25">
      <c r="A12" s="39" t="s">
        <v>54</v>
      </c>
      <c r="B12" s="32"/>
      <c r="C12" s="43" t="s">
        <v>57</v>
      </c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51"/>
      <c r="O12" s="52"/>
      <c r="P12" s="53"/>
    </row>
    <row r="13" spans="1:16" ht="27" customHeight="1" x14ac:dyDescent="0.25">
      <c r="A13" s="40"/>
      <c r="B13" s="3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54"/>
      <c r="O13" s="55"/>
      <c r="P13" s="56"/>
    </row>
    <row r="15" spans="1:16" ht="15.75" x14ac:dyDescent="0.25">
      <c r="A15" s="26" t="s">
        <v>58</v>
      </c>
      <c r="B15" s="27"/>
      <c r="C15" s="27"/>
      <c r="D15" s="27"/>
      <c r="E15" s="27"/>
      <c r="F15" s="27"/>
      <c r="G15" s="27" t="s">
        <v>40</v>
      </c>
      <c r="H15" s="29">
        <v>1</v>
      </c>
      <c r="I15" s="27" t="s">
        <v>41</v>
      </c>
      <c r="J15" s="29">
        <v>1</v>
      </c>
      <c r="K15" s="27" t="s">
        <v>42</v>
      </c>
      <c r="L15" s="27"/>
      <c r="M15" s="30">
        <f>SUM('Operation List'!L8)</f>
        <v>1.28226948964947</v>
      </c>
      <c r="N15" s="27"/>
      <c r="O15" s="27"/>
      <c r="P15" s="28"/>
    </row>
    <row r="16" spans="1:16" ht="15.6" customHeight="1" x14ac:dyDescent="0.25">
      <c r="A16" s="38" t="s">
        <v>43</v>
      </c>
      <c r="B16" s="31"/>
      <c r="C16" s="31"/>
      <c r="D16" s="31"/>
      <c r="E16" s="41" t="s">
        <v>44</v>
      </c>
      <c r="F16" s="31"/>
      <c r="G16" s="31" t="s">
        <v>45</v>
      </c>
      <c r="H16" s="31"/>
      <c r="I16" s="41" t="s">
        <v>46</v>
      </c>
      <c r="J16" s="31"/>
      <c r="K16" s="31" t="s">
        <v>59</v>
      </c>
      <c r="L16" s="31"/>
      <c r="M16" s="36"/>
      <c r="N16" s="48"/>
      <c r="O16" s="49"/>
      <c r="P16" s="50"/>
    </row>
    <row r="17" spans="1:16" ht="15.6" customHeight="1" x14ac:dyDescent="0.25">
      <c r="A17" s="39" t="s">
        <v>48</v>
      </c>
      <c r="B17" s="32"/>
      <c r="C17" s="32">
        <v>2</v>
      </c>
      <c r="D17" s="32"/>
      <c r="E17" s="42" t="s">
        <v>49</v>
      </c>
      <c r="F17" s="32"/>
      <c r="G17" s="33">
        <v>3</v>
      </c>
      <c r="H17" s="32"/>
      <c r="I17" s="42" t="s">
        <v>50</v>
      </c>
      <c r="J17" s="32"/>
      <c r="K17" s="34">
        <f>0.5/2</f>
        <v>0.25</v>
      </c>
      <c r="L17" s="32"/>
      <c r="M17" s="37"/>
      <c r="N17" s="51"/>
      <c r="O17" s="52"/>
      <c r="P17" s="53"/>
    </row>
    <row r="18" spans="1:16" ht="15.6" customHeight="1" x14ac:dyDescent="0.25">
      <c r="A18" s="39" t="s">
        <v>51</v>
      </c>
      <c r="B18" s="32"/>
      <c r="C18" s="33">
        <v>3</v>
      </c>
      <c r="D18" s="32"/>
      <c r="E18" s="42" t="s">
        <v>52</v>
      </c>
      <c r="F18" s="32"/>
      <c r="G18" s="32">
        <v>0.5</v>
      </c>
      <c r="H18" s="32"/>
      <c r="I18" s="42" t="s">
        <v>53</v>
      </c>
      <c r="J18" s="32"/>
      <c r="K18" s="32">
        <v>0.5</v>
      </c>
      <c r="L18" s="32"/>
      <c r="M18" s="37"/>
      <c r="N18" s="51"/>
      <c r="O18" s="52"/>
      <c r="P18" s="53"/>
    </row>
    <row r="19" spans="1:16" ht="15.6" customHeight="1" x14ac:dyDescent="0.25">
      <c r="A19" s="39" t="s">
        <v>54</v>
      </c>
      <c r="B19" s="32"/>
      <c r="C19" s="43" t="s">
        <v>60</v>
      </c>
      <c r="D19" s="44"/>
      <c r="E19" s="44"/>
      <c r="F19" s="44"/>
      <c r="G19" s="44"/>
      <c r="H19" s="44"/>
      <c r="I19" s="44"/>
      <c r="J19" s="44"/>
      <c r="K19" s="44"/>
      <c r="L19" s="44"/>
      <c r="M19" s="45"/>
      <c r="N19" s="51"/>
      <c r="O19" s="52"/>
      <c r="P19" s="53"/>
    </row>
    <row r="20" spans="1:16" ht="27" customHeight="1" x14ac:dyDescent="0.25">
      <c r="A20" s="40"/>
      <c r="B20" s="3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  <c r="N20" s="54"/>
      <c r="O20" s="55"/>
      <c r="P20" s="56"/>
    </row>
    <row r="22" spans="1:16" ht="15.75" x14ac:dyDescent="0.25">
      <c r="A22" s="26" t="s">
        <v>61</v>
      </c>
      <c r="B22" s="27"/>
      <c r="C22" s="27"/>
      <c r="D22" s="27"/>
      <c r="E22" s="27"/>
      <c r="F22" s="27"/>
      <c r="G22" s="27" t="s">
        <v>40</v>
      </c>
      <c r="H22" s="29">
        <v>1</v>
      </c>
      <c r="I22" s="27" t="s">
        <v>41</v>
      </c>
      <c r="J22" s="29">
        <v>1</v>
      </c>
      <c r="K22" s="27" t="s">
        <v>42</v>
      </c>
      <c r="L22" s="27"/>
      <c r="M22" s="30">
        <f>SUM('Operation List'!L9)</f>
        <v>4.3046387502145196</v>
      </c>
      <c r="N22" s="27"/>
      <c r="O22" s="27"/>
      <c r="P22" s="28"/>
    </row>
    <row r="23" spans="1:16" ht="15.6" customHeight="1" x14ac:dyDescent="0.25">
      <c r="A23" s="38" t="s">
        <v>43</v>
      </c>
      <c r="B23" s="31"/>
      <c r="C23" s="31"/>
      <c r="D23" s="31"/>
      <c r="E23" s="41" t="s">
        <v>44</v>
      </c>
      <c r="F23" s="31"/>
      <c r="G23" s="31" t="s">
        <v>45</v>
      </c>
      <c r="H23" s="31"/>
      <c r="I23" s="41" t="s">
        <v>46</v>
      </c>
      <c r="J23" s="31"/>
      <c r="K23" s="31" t="s">
        <v>47</v>
      </c>
      <c r="L23" s="31"/>
      <c r="M23" s="36"/>
      <c r="N23" s="48"/>
      <c r="O23" s="49"/>
      <c r="P23" s="50"/>
    </row>
    <row r="24" spans="1:16" ht="15.6" customHeight="1" x14ac:dyDescent="0.25">
      <c r="A24" s="39" t="s">
        <v>48</v>
      </c>
      <c r="B24" s="32"/>
      <c r="C24" s="32">
        <v>1.25</v>
      </c>
      <c r="D24" s="32"/>
      <c r="E24" s="42" t="s">
        <v>49</v>
      </c>
      <c r="F24" s="32"/>
      <c r="G24" s="33">
        <v>4</v>
      </c>
      <c r="H24" s="32"/>
      <c r="I24" s="42" t="s">
        <v>50</v>
      </c>
      <c r="J24" s="32"/>
      <c r="K24" s="34">
        <v>0.03</v>
      </c>
      <c r="L24" s="32"/>
      <c r="M24" s="37"/>
      <c r="N24" s="51"/>
      <c r="O24" s="52"/>
      <c r="P24" s="53"/>
    </row>
    <row r="25" spans="1:16" ht="15.6" customHeight="1" x14ac:dyDescent="0.25">
      <c r="A25" s="39" t="s">
        <v>51</v>
      </c>
      <c r="B25" s="32"/>
      <c r="C25" s="33">
        <v>3</v>
      </c>
      <c r="D25" s="32"/>
      <c r="E25" s="42" t="s">
        <v>52</v>
      </c>
      <c r="F25" s="32"/>
      <c r="G25" s="32">
        <v>0.375</v>
      </c>
      <c r="H25" s="32"/>
      <c r="I25" s="42" t="s">
        <v>53</v>
      </c>
      <c r="J25" s="32"/>
      <c r="K25" s="32">
        <v>0.375</v>
      </c>
      <c r="L25" s="32"/>
      <c r="M25" s="37"/>
      <c r="N25" s="51"/>
      <c r="O25" s="52"/>
      <c r="P25" s="53"/>
    </row>
    <row r="26" spans="1:16" ht="15.6" customHeight="1" x14ac:dyDescent="0.25">
      <c r="A26" s="39" t="s">
        <v>54</v>
      </c>
      <c r="B26" s="32"/>
      <c r="C26" s="43" t="s">
        <v>62</v>
      </c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51"/>
      <c r="O26" s="52"/>
      <c r="P26" s="53"/>
    </row>
    <row r="27" spans="1:16" ht="27" customHeight="1" x14ac:dyDescent="0.25">
      <c r="A27" s="40"/>
      <c r="B27" s="3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54"/>
      <c r="O27" s="55"/>
      <c r="P27" s="56"/>
    </row>
    <row r="29" spans="1:16" ht="15.75" x14ac:dyDescent="0.25">
      <c r="A29" s="26" t="s">
        <v>63</v>
      </c>
      <c r="B29" s="27"/>
      <c r="C29" s="27"/>
      <c r="D29" s="27"/>
      <c r="E29" s="27"/>
      <c r="F29" s="27"/>
      <c r="G29" s="27" t="s">
        <v>40</v>
      </c>
      <c r="H29" s="29">
        <v>1</v>
      </c>
      <c r="I29" s="27" t="s">
        <v>41</v>
      </c>
      <c r="J29" s="29">
        <v>1</v>
      </c>
      <c r="K29" s="27" t="s">
        <v>42</v>
      </c>
      <c r="L29" s="27"/>
      <c r="M29" s="30">
        <f>SUM('Operation List'!L10)</f>
        <v>0.94568265234692506</v>
      </c>
      <c r="N29" s="27"/>
      <c r="O29" s="27"/>
      <c r="P29" s="28"/>
    </row>
    <row r="30" spans="1:16" ht="15.6" customHeight="1" x14ac:dyDescent="0.25">
      <c r="A30" s="38" t="s">
        <v>43</v>
      </c>
      <c r="B30" s="31"/>
      <c r="C30" s="31"/>
      <c r="D30" s="31"/>
      <c r="E30" s="41" t="s">
        <v>44</v>
      </c>
      <c r="F30" s="31"/>
      <c r="G30" s="31" t="s">
        <v>45</v>
      </c>
      <c r="H30" s="31"/>
      <c r="I30" s="41" t="s">
        <v>46</v>
      </c>
      <c r="J30" s="31"/>
      <c r="K30" s="31" t="s">
        <v>64</v>
      </c>
      <c r="L30" s="31"/>
      <c r="M30" s="36"/>
      <c r="N30" s="48"/>
      <c r="O30" s="49"/>
      <c r="P30" s="50"/>
    </row>
    <row r="31" spans="1:16" ht="15.6" customHeight="1" x14ac:dyDescent="0.25">
      <c r="A31" s="39" t="s">
        <v>48</v>
      </c>
      <c r="B31" s="32"/>
      <c r="C31" s="32">
        <v>1</v>
      </c>
      <c r="D31" s="32"/>
      <c r="E31" s="42" t="s">
        <v>49</v>
      </c>
      <c r="F31" s="32"/>
      <c r="G31" s="33">
        <v>5</v>
      </c>
      <c r="H31" s="32"/>
      <c r="I31" s="42" t="s">
        <v>65</v>
      </c>
      <c r="J31" s="32"/>
      <c r="K31" s="34">
        <v>45</v>
      </c>
      <c r="L31" s="32"/>
      <c r="M31" s="37"/>
      <c r="N31" s="51"/>
      <c r="O31" s="52"/>
      <c r="P31" s="53"/>
    </row>
    <row r="32" spans="1:16" ht="15.6" customHeight="1" x14ac:dyDescent="0.25">
      <c r="A32" s="39" t="s">
        <v>51</v>
      </c>
      <c r="B32" s="32"/>
      <c r="C32" s="33">
        <v>5</v>
      </c>
      <c r="D32" s="32"/>
      <c r="E32" s="42" t="s">
        <v>52</v>
      </c>
      <c r="F32" s="32"/>
      <c r="G32" s="32">
        <v>0.25</v>
      </c>
      <c r="H32" s="32"/>
      <c r="I32" s="42" t="s">
        <v>53</v>
      </c>
      <c r="J32" s="32"/>
      <c r="K32" s="32">
        <v>0.375</v>
      </c>
      <c r="L32" s="32"/>
      <c r="M32" s="37"/>
      <c r="N32" s="51"/>
      <c r="O32" s="52"/>
      <c r="P32" s="53"/>
    </row>
    <row r="33" spans="1:16" ht="15.6" customHeight="1" x14ac:dyDescent="0.25">
      <c r="A33" s="39" t="s">
        <v>54</v>
      </c>
      <c r="B33" s="32"/>
      <c r="C33" s="43" t="s">
        <v>66</v>
      </c>
      <c r="D33" s="44"/>
      <c r="E33" s="44"/>
      <c r="F33" s="44"/>
      <c r="G33" s="44"/>
      <c r="H33" s="44"/>
      <c r="I33" s="44"/>
      <c r="J33" s="44"/>
      <c r="K33" s="44"/>
      <c r="L33" s="44"/>
      <c r="M33" s="45"/>
      <c r="N33" s="51"/>
      <c r="O33" s="52"/>
      <c r="P33" s="53"/>
    </row>
    <row r="34" spans="1:16" ht="27" customHeight="1" x14ac:dyDescent="0.25">
      <c r="A34" s="40"/>
      <c r="B34" s="3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54"/>
      <c r="O34" s="55"/>
      <c r="P34" s="56"/>
    </row>
  </sheetData>
  <mergeCells count="5">
    <mergeCell ref="C5:M6"/>
    <mergeCell ref="C12:M13"/>
    <mergeCell ref="C19:M20"/>
    <mergeCell ref="C26:M27"/>
    <mergeCell ref="C33:M34"/>
  </mergeCells>
  <pageMargins left="0.25" right="0.25" top="1.5" bottom="1.25" header="0.3" footer="0.3"/>
  <pageSetup scale="81" fitToHeight="0" orientation="landscape" r:id="rId1"/>
  <headerFooter scaleWithDoc="0">
    <oddHeader>&amp;L&amp;16&amp;"-,Bold"OP1 SETUP BOOK&amp;12&amp;"-,Regular"
Sample Setup Book&amp;12&amp;"-,Regular"
2018 0&amp;12&amp;"-,Regular"
TOOLS</oddHeader>
    <oddFooter>&amp;R&amp;G&amp;L&amp;8&amp;"-,Regular"Created by parac on 10-10-2018 8:17 PM.
Intended solely for the internal use of .
Access to information contained in this report by anyone else is unauthorized and prohibited.&amp;C&amp;8&amp;P / &amp;N</oddFooter>
    <firstFooter>&amp;R&amp;G&amp;L&amp;8&amp;"-,Regular"Created by parac on 10-10-2018 8:17 PM.
Intended solely for the internal use of .
Access to information contained in this report by anyone else is unauthorized and prohibited.&amp;C&amp;8&amp;P / &amp;N</firstFooter>
  </headerFooter>
  <rowBreaks count="1" manualBreakCount="1">
    <brk id="21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E729-25E1-4D83-9BD7-58FE4BFBD976}">
  <sheetPr>
    <pageSetUpPr fitToPage="1"/>
  </sheetPr>
  <dimension ref="A1:Q19"/>
  <sheetViews>
    <sheetView workbookViewId="0"/>
  </sheetViews>
  <sheetFormatPr defaultRowHeight="15" x14ac:dyDescent="0.25"/>
  <cols>
    <col min="1" max="17" width="11.28515625" customWidth="1"/>
  </cols>
  <sheetData>
    <row r="1" spans="1:17" ht="15.75" customHeight="1" x14ac:dyDescent="0.25">
      <c r="A1" s="57" t="s">
        <v>26</v>
      </c>
      <c r="B1" s="57"/>
      <c r="C1" s="57" t="s">
        <v>67</v>
      </c>
      <c r="D1" s="57"/>
      <c r="E1" s="58">
        <v>0</v>
      </c>
      <c r="F1" s="57" t="s">
        <v>68</v>
      </c>
      <c r="G1" s="57"/>
      <c r="H1" s="58">
        <v>0</v>
      </c>
      <c r="I1" s="57" t="s">
        <v>69</v>
      </c>
      <c r="J1" s="59" t="s">
        <v>70</v>
      </c>
      <c r="K1" s="57"/>
      <c r="L1" s="57" t="s">
        <v>71</v>
      </c>
      <c r="M1" s="57"/>
      <c r="N1" s="58" t="s">
        <v>72</v>
      </c>
      <c r="O1" s="57"/>
      <c r="P1" s="57"/>
      <c r="Q1" s="57"/>
    </row>
    <row r="2" spans="1:17" ht="15" customHeight="1" x14ac:dyDescent="0.25">
      <c r="A2" s="63" t="s">
        <v>54</v>
      </c>
      <c r="B2" s="62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" customHeight="1" x14ac:dyDescent="0.25">
      <c r="A3" s="6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7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7" ht="15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7" ht="1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7" ht="15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" customHeight="1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7" ht="1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7" ht="15" customHeight="1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15" customHeight="1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15" customHeight="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5" customHeight="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</sheetData>
  <mergeCells count="2">
    <mergeCell ref="A2:A3"/>
    <mergeCell ref="B2:Q3"/>
  </mergeCells>
  <pageMargins left="0.25" right="0.25" top="1.5" bottom="1.25" header="0.3" footer="0.3"/>
  <pageSetup scale="69" fitToHeight="0" orientation="landscape" r:id="rId1"/>
  <headerFooter scaleWithDoc="0">
    <oddHeader>&amp;L&amp;16&amp;"-,Bold"OP1 SETUP BOOK&amp;12&amp;"-,Regular"
Sample Setup Book&amp;12&amp;"-,Regular"
2018 0&amp;12&amp;"-,Regular"
WORK COORDINATES</oddHeader>
    <oddFooter>&amp;R&amp;G&amp;L&amp;8&amp;"-,Regular"Created by parac on 10-10-2018 8:17 PM.
Intended solely for the internal use of .
Access to information contained in this report by anyone else is unauthorized and prohibited.&amp;C&amp;8&amp;P / &amp;N</oddFooter>
    <firstFooter>&amp;R&amp;G&amp;L&amp;8&amp;"-,Regular"Created by parac on 10-10-2018 8:17 PM.
Intended solely for the internal use of .
Access to information contained in this report by anyone else is unauthorized and prohibited.&amp;C&amp;8&amp;P / &amp;N</first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9DFEF-49DA-40A5-A469-B15077EF0CFF}">
  <sheetPr>
    <pageSetUpPr fitToPage="1"/>
  </sheetPr>
  <dimension ref="A1:Q35"/>
  <sheetViews>
    <sheetView workbookViewId="0"/>
  </sheetViews>
  <sheetFormatPr defaultRowHeight="15" x14ac:dyDescent="0.25"/>
  <cols>
    <col min="1" max="17" width="9.85546875" customWidth="1"/>
  </cols>
  <sheetData>
    <row r="1" spans="1:17" x14ac:dyDescent="0.25">
      <c r="A1" s="67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7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17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7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7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7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7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7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7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7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7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</sheetData>
  <mergeCells count="1">
    <mergeCell ref="A1:Q35"/>
  </mergeCells>
  <pageMargins left="0.25" right="0.25" top="1.5" bottom="1.25" header="0.3" footer="0.3"/>
  <pageSetup scale="80" fitToHeight="0" orientation="landscape" r:id="rId1"/>
  <headerFooter scaleWithDoc="0">
    <oddHeader>&amp;L&amp;16&amp;"-,Bold"OP1 SETUP BOOK&amp;12&amp;"-,Regular"
Sample Setup Book&amp;12&amp;"-,Regular"
2018 0&amp;12&amp;"-,Regular"
SETUP INSTRUCTIONS</oddHeader>
    <oddFooter>&amp;R&amp;G&amp;L&amp;8&amp;"-,Regular"Created by parac on 10-10-2018 8:17 PM.
Intended solely for the internal use of .
Access to information contained in this report by anyone else is unauthorized and prohibited.&amp;C&amp;8&amp;P / &amp;N</oddFooter>
    <firstFooter>&amp;R&amp;G&amp;L&amp;8&amp;"-,Regular"Created by parac on 10-10-2018 8:17 PM.
Intended solely for the internal use of .
Access to information contained in this report by anyone else is unauthorized and prohibited.&amp;C&amp;8&amp;P / &amp;N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5A00-9E1A-4EA9-AD31-80F3D60B0532}">
  <sheetPr>
    <pageSetUpPr fitToPage="1"/>
  </sheetPr>
  <dimension ref="A1:B7"/>
  <sheetViews>
    <sheetView workbookViewId="0"/>
  </sheetViews>
  <sheetFormatPr defaultRowHeight="15" x14ac:dyDescent="0.25"/>
  <cols>
    <col min="1" max="1" width="26.42578125" bestFit="1" customWidth="1"/>
    <col min="2" max="2" width="10.7109375" bestFit="1" customWidth="1"/>
    <col min="3" max="19" width="8.7109375" customWidth="1"/>
  </cols>
  <sheetData>
    <row r="1" spans="1:2" x14ac:dyDescent="0.25">
      <c r="A1" s="25" t="s">
        <v>101</v>
      </c>
    </row>
    <row r="2" spans="1:2" x14ac:dyDescent="0.25">
      <c r="A2" s="83" t="s">
        <v>102</v>
      </c>
      <c r="B2" s="83" t="s">
        <v>103</v>
      </c>
    </row>
    <row r="3" spans="1:2" x14ac:dyDescent="0.25">
      <c r="A3" s="84" t="s">
        <v>34</v>
      </c>
      <c r="B3" s="84">
        <f>SUM('Tool List'!M15)</f>
        <v>1.28226948964947</v>
      </c>
    </row>
    <row r="4" spans="1:2" x14ac:dyDescent="0.25">
      <c r="A4" s="85" t="s">
        <v>38</v>
      </c>
      <c r="B4" s="85">
        <f>SUM('Tool List'!M29)</f>
        <v>0.94568265234692506</v>
      </c>
    </row>
    <row r="5" spans="1:2" x14ac:dyDescent="0.25">
      <c r="A5" s="85" t="s">
        <v>36</v>
      </c>
      <c r="B5" s="85">
        <f>SUM('Tool List'!M22)</f>
        <v>4.3046387502145196</v>
      </c>
    </row>
    <row r="6" spans="1:2" x14ac:dyDescent="0.25">
      <c r="A6" s="85" t="s">
        <v>28</v>
      </c>
      <c r="B6" s="85">
        <f>SUM('Tool List'!M8)</f>
        <v>2.1562212999472199</v>
      </c>
    </row>
    <row r="7" spans="1:2" x14ac:dyDescent="0.25">
      <c r="A7" s="86" t="s">
        <v>25</v>
      </c>
      <c r="B7" s="86">
        <f>SUM('Tool List'!M1)</f>
        <v>11.224018993937818</v>
      </c>
    </row>
  </sheetData>
  <pageMargins left="0.25" right="0.25" top="1.5" bottom="1.25" header="0.3" footer="0.3"/>
  <pageSetup fitToHeight="0" orientation="landscape" r:id="rId1"/>
  <headerFooter scaleWithDoc="0">
    <oddHeader>&amp;L&amp;16&amp;"-,Bold"OP1 SETUP BOOK&amp;12&amp;"-,Regular"
Sample Setup Book&amp;12&amp;"-,Regular"
2018 0&amp;12&amp;"-,Regular"
TIME CHART DATA</oddHeader>
    <oddFooter>&amp;R&amp;G&amp;L&amp;8&amp;"-,Regular"Created by parac on 10-10-2018 8:17 PM solely for the internal use of .
Access to information contained in this report by anyone else is unauthorized and prohibited.&amp;C&amp;8&amp;P / &amp;N</oddFooter>
    <firstFooter>&amp;R&amp;G&amp;L&amp;8&amp;"-,Regular"Created by parac on 10-10-2018 8:17 PM solely for the internal use of .
Access to information contained in this report by anyone else is unauthorized and prohibited.&amp;C&amp;8&amp;P / &amp;N</first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E47F3-A680-43A1-8ED2-27B1BF03980E}">
  <dimension ref="A1:B7"/>
  <sheetViews>
    <sheetView workbookViewId="0"/>
  </sheetViews>
  <sheetFormatPr defaultRowHeight="15" x14ac:dyDescent="0.25"/>
  <cols>
    <col min="1" max="1" width="22" bestFit="1" customWidth="1"/>
    <col min="2" max="2" width="20.8554687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2" t="s">
        <v>2</v>
      </c>
      <c r="B2" s="3">
        <v>43354</v>
      </c>
    </row>
    <row r="3" spans="1:2" x14ac:dyDescent="0.25">
      <c r="A3" s="2" t="s">
        <v>3</v>
      </c>
      <c r="B3" s="2" t="s">
        <v>4</v>
      </c>
    </row>
    <row r="4" spans="1:2" x14ac:dyDescent="0.25">
      <c r="A4" s="2" t="s">
        <v>5</v>
      </c>
      <c r="B4" s="2" t="s">
        <v>6</v>
      </c>
    </row>
    <row r="5" spans="1:2" x14ac:dyDescent="0.25">
      <c r="A5" s="2" t="s">
        <v>7</v>
      </c>
      <c r="B5" s="2" t="s">
        <v>8</v>
      </c>
    </row>
    <row r="6" spans="1:2" x14ac:dyDescent="0.25">
      <c r="A6" s="2" t="s">
        <v>9</v>
      </c>
      <c r="B6" s="2" t="s">
        <v>10</v>
      </c>
    </row>
    <row r="7" spans="1:2" x14ac:dyDescent="0.25">
      <c r="A7" s="2" t="s">
        <v>11</v>
      </c>
      <c r="B7" s="4">
        <v>43383.845763888887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Header</vt:lpstr>
      <vt:lpstr>Operation List</vt:lpstr>
      <vt:lpstr>Tool List</vt:lpstr>
      <vt:lpstr>Work Coordinates</vt:lpstr>
      <vt:lpstr>Setup Instructions</vt:lpstr>
      <vt:lpstr>Time Chart Data</vt:lpstr>
      <vt:lpstr>Tool Times</vt:lpstr>
      <vt:lpstr>'Operation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parac</dc:creator>
  <cp:lastModifiedBy>parac</cp:lastModifiedBy>
  <dcterms:created xsi:type="dcterms:W3CDTF">2018-10-11T02:52:41Z</dcterms:created>
  <dcterms:modified xsi:type="dcterms:W3CDTF">2018-10-11T02:54:02Z</dcterms:modified>
</cp:coreProperties>
</file>